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795" windowHeight="8445"/>
  </bookViews>
  <sheets>
    <sheet name="1.Disponibilité" sheetId="1" r:id="rId1"/>
    <sheet name="2. Facture" sheetId="4" r:id="rId2"/>
    <sheet name="3. Plan tarifaire Collontrek 13" sheetId="5" r:id="rId3"/>
    <sheet name="4. Conditions structures " sheetId="7" r:id="rId4"/>
    <sheet name="Feuil2" sheetId="2" r:id="rId5"/>
    <sheet name="Feuil3" sheetId="3" r:id="rId6"/>
  </sheets>
  <definedNames>
    <definedName name="_xlnm.Print_Area" localSheetId="0">'1.Disponibilité'!$A$1:$H$44</definedName>
    <definedName name="_xlnm.Print_Area" localSheetId="1">'2. Facture'!$A$1:$G$46</definedName>
  </definedNames>
  <calcPr calcId="125725"/>
</workbook>
</file>

<file path=xl/calcChain.xml><?xml version="1.0" encoding="utf-8"?>
<calcChain xmlns="http://schemas.openxmlformats.org/spreadsheetml/2006/main">
  <c r="J14" i="1"/>
  <c r="J13"/>
  <c r="J12"/>
  <c r="J11"/>
  <c r="J10"/>
  <c r="D30" i="4"/>
  <c r="E12"/>
  <c r="E13"/>
  <c r="E15"/>
  <c r="E16"/>
  <c r="E17"/>
  <c r="E18"/>
  <c r="E11"/>
  <c r="E25" i="1"/>
  <c r="I9" i="5"/>
  <c r="J9" s="1"/>
  <c r="I10"/>
  <c r="J10" s="1"/>
  <c r="I11"/>
  <c r="J11" s="1"/>
  <c r="I8"/>
  <c r="J8" s="1"/>
  <c r="F9"/>
  <c r="G9" s="1"/>
  <c r="F10"/>
  <c r="G10" s="1"/>
  <c r="F11"/>
  <c r="G11" s="1"/>
  <c r="F8"/>
  <c r="G8" s="1"/>
  <c r="C10"/>
  <c r="E33" i="4"/>
  <c r="E34"/>
  <c r="E35"/>
  <c r="E36"/>
  <c r="E37"/>
  <c r="E32"/>
  <c r="J15" i="1" l="1"/>
  <c r="F15"/>
  <c r="F16"/>
  <c r="F11" i="4"/>
  <c r="F24" s="1"/>
  <c r="F22" l="1"/>
  <c r="G22" s="1"/>
  <c r="F23"/>
  <c r="G23" s="1"/>
  <c r="F25"/>
  <c r="G25" s="1"/>
  <c r="G24"/>
  <c r="G28" l="1"/>
  <c r="G3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<sst xmlns="http://schemas.openxmlformats.org/spreadsheetml/2006/main" count="191" uniqueCount="144">
  <si>
    <t>lit</t>
  </si>
  <si>
    <t>lits</t>
  </si>
  <si>
    <t>Total</t>
  </si>
  <si>
    <t>Euros</t>
  </si>
  <si>
    <t>Nombre de personnes par chambre</t>
  </si>
  <si>
    <t>Nombre de chambres louées</t>
  </si>
  <si>
    <t>Prix de la chambre avec petit déjeuner</t>
  </si>
  <si>
    <t>Total de la facture</t>
  </si>
  <si>
    <t>Facture hébergement 2013</t>
  </si>
  <si>
    <t>Chambre</t>
  </si>
  <si>
    <t>Type de chambre</t>
  </si>
  <si>
    <t>e-mail</t>
  </si>
  <si>
    <t xml:space="preserve">Téléphone </t>
  </si>
  <si>
    <t>Nom</t>
  </si>
  <si>
    <t>Adresse</t>
  </si>
  <si>
    <t>CP / Localité</t>
  </si>
  <si>
    <t>Téléfax</t>
  </si>
  <si>
    <t>N° compte</t>
  </si>
  <si>
    <t>N° IBAN</t>
  </si>
  <si>
    <t>Code BIC/SWIFT</t>
  </si>
  <si>
    <t>Lieu et date:</t>
  </si>
  <si>
    <t>Signature:</t>
  </si>
  <si>
    <t>Remarques:</t>
  </si>
  <si>
    <t>Cell.</t>
  </si>
  <si>
    <t>Données structure:</t>
  </si>
  <si>
    <t>Collontrek 2013</t>
  </si>
  <si>
    <t>c/o PRA Ingénieurs Conseils SA</t>
  </si>
  <si>
    <t>Sébastien Menoud</t>
  </si>
  <si>
    <t>Rue de la Majorie 9</t>
  </si>
  <si>
    <t>CH - 1950 Sion</t>
  </si>
  <si>
    <t xml:space="preserve">La facture peut également être envoyée directement par mail au caissier:  </t>
  </si>
  <si>
    <t>sebastien.menoud@bluewin.ch</t>
  </si>
  <si>
    <t xml:space="preserve">Catégorie:  </t>
  </si>
  <si>
    <t>Chambre 2,3 ou</t>
  </si>
  <si>
    <t>Coord. bancaires:</t>
  </si>
  <si>
    <t xml:space="preserve">Chambre    3 ou </t>
  </si>
  <si>
    <t>Nombre de chambres disponibles</t>
  </si>
  <si>
    <t>Personnes logées</t>
  </si>
  <si>
    <t>Chambre à 1 ou 2 lits</t>
  </si>
  <si>
    <t>Chambre à 2, 3 ou 4 lits</t>
  </si>
  <si>
    <t>Chambre à 3 ou 4 lits</t>
  </si>
  <si>
    <t>Chambre à 4 lits ou plus</t>
  </si>
  <si>
    <t>Maison de vacances</t>
  </si>
  <si>
    <t>Appartement</t>
  </si>
  <si>
    <t xml:space="preserve">B&amp;B </t>
  </si>
  <si>
    <t>Chambre d'hôte</t>
  </si>
  <si>
    <t>Agritourisme</t>
  </si>
  <si>
    <t xml:space="preserve">Chambre  </t>
  </si>
  <si>
    <t>Tarif de la chambre avec petit déjeuner</t>
  </si>
  <si>
    <t>Type de chambre disponible pour Collontrek 2013</t>
  </si>
  <si>
    <t>Plan tarifaire Collontrek 2013</t>
  </si>
  <si>
    <t>info@collontrek.com</t>
  </si>
  <si>
    <t>laurent.pitteloud@bluewin.ch</t>
  </si>
  <si>
    <t>Total des chambres</t>
  </si>
  <si>
    <t>Les chambres à 3 ou 4 lits peuvent être utilisées pour 2 personnes selon plan tarifaire Collontrek 2013</t>
  </si>
  <si>
    <t>Auberge de jeunesse - Ostello</t>
  </si>
  <si>
    <t>Hôtel - Auberge 3***</t>
  </si>
  <si>
    <t>Hôtel -Auberge 
2**</t>
  </si>
  <si>
    <t>Par sa signature, l'hébergeur accepte le plan tarifaire de Collontrek 2013</t>
  </si>
  <si>
    <t>Il accepte également les conditions spéciales pour petites structures ou structures éloignées</t>
  </si>
  <si>
    <t xml:space="preserve">REMARQUES </t>
  </si>
  <si>
    <t>Le petit déjeuner d'une valeur de 5 € est compris dans ces prix</t>
  </si>
  <si>
    <t xml:space="preserve">Les éventuels repas du soir ou boissons commandés par les participants sont à leur charge </t>
  </si>
  <si>
    <t>En cas d'annulation le jeudi 05.09.13 ou le vendredi 06.09.13, la nuitée est facturées à Collontrek après déduction du petit-déjeuner, soit 5 € par personne</t>
  </si>
  <si>
    <t xml:space="preserve"> Collontrek 2013</t>
  </si>
  <si>
    <t>Conditions spéciales pour petites structures et structures éloignées</t>
  </si>
  <si>
    <t>Vendredi 06 septembre 2013 
le soir dès 21h30</t>
  </si>
  <si>
    <t>Samedi 07 septembre 2013
le matin dès 06h00</t>
  </si>
  <si>
    <t>Lieu</t>
  </si>
  <si>
    <t>Structures</t>
  </si>
  <si>
    <t>Bionaz</t>
  </si>
  <si>
    <t>Locanda Place-Moulin</t>
  </si>
  <si>
    <t>Valpelline</t>
  </si>
  <si>
    <t>La maison de Franco</t>
  </si>
  <si>
    <t>Le petit Relais</t>
  </si>
  <si>
    <t>Vient éventuellement chercher les clients au Lièvre amoureux si impossible de prendre le bus d'Ollomont</t>
  </si>
  <si>
    <t>Ramène éventuellement les clients au Lièvre amoureux si impossible de prendre le bus d'Ollomont</t>
  </si>
  <si>
    <t>Ollomont</t>
  </si>
  <si>
    <t>Le Glassier</t>
  </si>
  <si>
    <t>Vient chercher les clients à Bionaz, plan de Veyne</t>
  </si>
  <si>
    <t>Allein</t>
  </si>
  <si>
    <t>Maison Cerise
San Stefano
Maison jaune</t>
  </si>
  <si>
    <t>Notre abri
maison Torrent</t>
  </si>
  <si>
    <t>Doues</t>
  </si>
  <si>
    <t>Vient chercher les clients à  la casa Serena</t>
  </si>
  <si>
    <t>Ramène les clients à  la casa Serena</t>
  </si>
  <si>
    <t xml:space="preserve">Doues </t>
  </si>
  <si>
    <t>Vieux alpages</t>
  </si>
  <si>
    <t>Trop éloigné</t>
  </si>
  <si>
    <t xml:space="preserve">Roisan </t>
  </si>
  <si>
    <t>Nuit de rêve</t>
  </si>
  <si>
    <t>Si aucun bus ne va vers Aoste, vient chercher les clients à l'angolo Verde ou à définir</t>
  </si>
  <si>
    <t>Si aucun bus ne va vers Aoste, ramène les clients à l'Angolo Verde ou à définir</t>
  </si>
  <si>
    <t>Gignod</t>
  </si>
  <si>
    <t>Lo ni di candolle</t>
  </si>
  <si>
    <t>Lo Chalet
Magan
Casa Milena</t>
  </si>
  <si>
    <t>Vient chercher les clients à l'hôtel Bellevue</t>
  </si>
  <si>
    <t>Ramène les clients à l'hôtel Bellevue</t>
  </si>
  <si>
    <t>Les Fleurs
Le Myosotis</t>
  </si>
  <si>
    <t>Vient chercher les clients à l'hôtel Papagrand</t>
  </si>
  <si>
    <t>Ramène les clients à l'hôtel Papagrand</t>
  </si>
  <si>
    <t>Etroubles</t>
  </si>
  <si>
    <t>La Fayette
L'abri</t>
  </si>
  <si>
    <t>Vient chercher les clients à  Echevennoz</t>
  </si>
  <si>
    <t>Ramène les clients à  Echevennoz</t>
  </si>
  <si>
    <t>St-Rhémy</t>
  </si>
  <si>
    <t>Italia</t>
  </si>
  <si>
    <t>Suisse
Thuillettaz
les Alpes
La vieille cloche</t>
  </si>
  <si>
    <t>Vient chercher les clients au relais du Pèlerin</t>
  </si>
  <si>
    <t>Ramène les clients au relais du Pèlerin</t>
  </si>
  <si>
    <t>Heure</t>
  </si>
  <si>
    <t xml:space="preserve">Conditions  </t>
  </si>
  <si>
    <t>Conditions</t>
  </si>
  <si>
    <t>Les conditions et les  horaires seront précisés aux structures en fonction des réservations et des conditions de transports pour la fin août 2013</t>
  </si>
  <si>
    <t>Par Laurent Pitteloud</t>
  </si>
  <si>
    <t>La Lay 55</t>
  </si>
  <si>
    <t>CH - 1981 Vex</t>
  </si>
  <si>
    <t>fax 0041.27.322.24.70</t>
  </si>
  <si>
    <t>B&amp;B- Chambre d'hôte-agritourisme</t>
  </si>
  <si>
    <t>Maison de vacances-appartement</t>
  </si>
  <si>
    <t>Auberge de jeunesse-Ostello</t>
  </si>
  <si>
    <t>Hôtel - auberge 3***</t>
  </si>
  <si>
    <t>Hôtel - auberge 2**</t>
  </si>
  <si>
    <t>Selon plan tarifaire Collontrek 2013 annexé</t>
  </si>
  <si>
    <t xml:space="preserve">La disponibilité est à envoyer directement par mail ou fax au coordinateur:  </t>
  </si>
  <si>
    <t>Signature de l'hébergeur:</t>
  </si>
  <si>
    <t>Délai 15 février 2013</t>
  </si>
  <si>
    <t>Déductions éventuelles</t>
  </si>
  <si>
    <t>Personnes</t>
  </si>
  <si>
    <t>Prix de la nuit avec petit déjeuner IVA incluse</t>
  </si>
  <si>
    <t xml:space="preserve">En cas d'annulation le mardi 03.09.13 ou le mercredi 04.09.19, aucun frais n'est facturé par les hébergeurs à Collontrek </t>
  </si>
  <si>
    <t>Petit-déjeuner</t>
  </si>
  <si>
    <t xml:space="preserve">Catégories:   </t>
  </si>
  <si>
    <t>Disponibilités hébergement 2013</t>
  </si>
  <si>
    <t xml:space="preserve"> </t>
  </si>
  <si>
    <t>X</t>
  </si>
  <si>
    <t>Lors de l’inscription,  les participants payeront une surtaxe de 3 € par personne par rapport au plan tarifaire, afin de contribuer 
aux frais de réservation et aux frais d’hébergement des chauffeurs des navettes</t>
  </si>
  <si>
    <t>Version finale du 12.12.12</t>
  </si>
  <si>
    <t>Le bus prend les clients en passant si le nombre de clients est connu de Collontrek</t>
  </si>
  <si>
    <t>En fonction de l'organisation, peut devoir amener les clients au Lièvre amoureux</t>
  </si>
  <si>
    <t>En fonction de l'organisation, peut venir chercher les clients au Mont-Gelé</t>
  </si>
  <si>
    <t>En fonction de l'organisation, peut devoir ramener les clients au Mont-Gelé</t>
  </si>
  <si>
    <t>Vient chercher les clients à Valpelline ou à Doues à la Casa Serena</t>
  </si>
  <si>
    <t>Ramène les clients au Lièvre amoureux ou à Doues à  la Casa Serena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</si>
</sst>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[$€-410]\ #,##0.00"/>
  </numFmts>
  <fonts count="2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22"/>
      <color theme="1"/>
      <name val="Arial Narrow"/>
      <family val="2"/>
    </font>
    <font>
      <b/>
      <u/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b/>
      <i/>
      <sz val="18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i/>
      <sz val="18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2" applyFont="1" applyAlignment="1" applyProtection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/>
    <xf numFmtId="0" fontId="4" fillId="0" borderId="11" xfId="0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3" fontId="7" fillId="0" borderId="0" xfId="0" applyNumberFormat="1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/>
    <xf numFmtId="0" fontId="7" fillId="0" borderId="0" xfId="0" applyFont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3" fontId="4" fillId="0" borderId="15" xfId="1" applyFont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3" fontId="4" fillId="0" borderId="17" xfId="1" applyFont="1" applyBorder="1" applyAlignment="1">
      <alignment vertical="center"/>
    </xf>
    <xf numFmtId="43" fontId="7" fillId="0" borderId="21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164" fontId="1" fillId="0" borderId="2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2" applyFont="1" applyAlignment="1" applyProtection="1"/>
    <xf numFmtId="0" fontId="14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7" fillId="0" borderId="25" xfId="0" applyFont="1" applyBorder="1"/>
    <xf numFmtId="0" fontId="7" fillId="0" borderId="28" xfId="0" applyFont="1" applyBorder="1"/>
    <xf numFmtId="0" fontId="7" fillId="0" borderId="30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/>
    <xf numFmtId="0" fontId="14" fillId="0" borderId="24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164" fontId="1" fillId="3" borderId="38" xfId="0" applyNumberFormat="1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7" fillId="0" borderId="0" xfId="0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0" fontId="0" fillId="0" borderId="14" xfId="0" applyBorder="1"/>
    <xf numFmtId="0" fontId="0" fillId="0" borderId="20" xfId="0" applyBorder="1"/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3" xfId="1" applyFont="1" applyBorder="1" applyAlignment="1">
      <alignment horizontal="center" vertical="center" wrapText="1"/>
    </xf>
    <xf numFmtId="43" fontId="14" fillId="0" borderId="54" xfId="1" applyFont="1" applyBorder="1" applyAlignment="1">
      <alignment horizontal="center" vertical="center" wrapText="1"/>
    </xf>
    <xf numFmtId="43" fontId="14" fillId="0" borderId="55" xfId="1" applyFont="1" applyBorder="1" applyAlignment="1">
      <alignment horizontal="center" vertical="center" wrapText="1"/>
    </xf>
    <xf numFmtId="43" fontId="14" fillId="0" borderId="4" xfId="1" applyFont="1" applyBorder="1" applyAlignment="1">
      <alignment horizontal="center" vertical="center" wrapText="1"/>
    </xf>
    <xf numFmtId="43" fontId="14" fillId="0" borderId="6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164" fontId="1" fillId="5" borderId="38" xfId="0" applyNumberFormat="1" applyFont="1" applyFill="1" applyBorder="1" applyAlignment="1">
      <alignment horizontal="center" vertical="center" wrapText="1"/>
    </xf>
    <xf numFmtId="164" fontId="1" fillId="5" borderId="48" xfId="0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5"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866775</xdr:colOff>
      <xdr:row>2</xdr:row>
      <xdr:rowOff>50857</xdr:rowOff>
    </xdr:to>
    <xdr:pic>
      <xdr:nvPicPr>
        <xdr:cNvPr id="2" name="Image 1" descr="Logo_COLLONTRE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809625" cy="932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866775</xdr:colOff>
      <xdr:row>3</xdr:row>
      <xdr:rowOff>47111</xdr:rowOff>
    </xdr:to>
    <xdr:pic>
      <xdr:nvPicPr>
        <xdr:cNvPr id="2" name="Image 1" descr="Logo_COLLONTRE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809625" cy="932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983657</xdr:colOff>
      <xdr:row>4</xdr:row>
      <xdr:rowOff>133350</xdr:rowOff>
    </xdr:to>
    <xdr:pic>
      <xdr:nvPicPr>
        <xdr:cNvPr id="2" name="Image 1" descr="Logo_COLLONTRE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3657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154982</xdr:colOff>
      <xdr:row>4</xdr:row>
      <xdr:rowOff>76200</xdr:rowOff>
    </xdr:to>
    <xdr:pic>
      <xdr:nvPicPr>
        <xdr:cNvPr id="2" name="Image 1" descr="Logo_COLLONTRE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3657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ent.pitteloud@bluewin.ch" TargetMode="External"/><Relationship Id="rId1" Type="http://schemas.openxmlformats.org/officeDocument/2006/relationships/hyperlink" Target="mailto:info@collontrek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bastien.menoud@bluewin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zoomScale="89" zoomScaleNormal="89" workbookViewId="0">
      <selection activeCell="A8" sqref="A8:H8"/>
    </sheetView>
  </sheetViews>
  <sheetFormatPr baseColWidth="10" defaultRowHeight="16.5"/>
  <cols>
    <col min="1" max="1" width="21" style="2" customWidth="1"/>
    <col min="2" max="2" width="10.42578125" style="1" customWidth="1"/>
    <col min="3" max="3" width="2" style="1" bestFit="1" customWidth="1"/>
    <col min="4" max="4" width="3.140625" style="1" bestFit="1" customWidth="1"/>
    <col min="5" max="5" width="18.28515625" style="2" customWidth="1"/>
    <col min="6" max="6" width="4.7109375" style="2" customWidth="1"/>
    <col min="7" max="7" width="25.28515625" style="1" customWidth="1"/>
    <col min="8" max="8" width="2" style="1" customWidth="1"/>
    <col min="9" max="9" width="11.42578125" style="1"/>
    <col min="10" max="10" width="11.42578125" style="1" hidden="1" customWidth="1"/>
    <col min="11" max="16384" width="11.42578125" style="1"/>
  </cols>
  <sheetData>
    <row r="1" spans="1:10" ht="60.75" customHeight="1"/>
    <row r="2" spans="1:10" ht="11.25" customHeight="1">
      <c r="A2" s="32"/>
    </row>
    <row r="3" spans="1:10" ht="18.75">
      <c r="A3" s="3"/>
      <c r="G3" s="32" t="s">
        <v>25</v>
      </c>
    </row>
    <row r="4" spans="1:10">
      <c r="A4" s="3"/>
      <c r="G4" s="33" t="s">
        <v>114</v>
      </c>
    </row>
    <row r="5" spans="1:10">
      <c r="A5" s="4"/>
      <c r="G5" s="33" t="s">
        <v>115</v>
      </c>
    </row>
    <row r="6" spans="1:10">
      <c r="A6" s="4"/>
      <c r="G6" s="33" t="s">
        <v>116</v>
      </c>
    </row>
    <row r="7" spans="1:10" ht="15" customHeight="1">
      <c r="A7" s="4"/>
      <c r="G7" s="4"/>
    </row>
    <row r="8" spans="1:10" ht="18.75">
      <c r="A8" s="126" t="s">
        <v>133</v>
      </c>
      <c r="B8" s="127"/>
      <c r="C8" s="127"/>
      <c r="D8" s="127"/>
      <c r="E8" s="127"/>
      <c r="F8" s="127"/>
      <c r="G8" s="127"/>
      <c r="H8" s="127"/>
    </row>
    <row r="9" spans="1:10" ht="19.5" customHeight="1">
      <c r="A9" s="5"/>
      <c r="B9" s="5"/>
      <c r="C9" s="5"/>
      <c r="D9" s="5"/>
      <c r="E9" s="5"/>
      <c r="F9" s="5"/>
      <c r="G9" s="5"/>
      <c r="H9" s="5"/>
    </row>
    <row r="10" spans="1:10" ht="15" customHeight="1">
      <c r="A10" s="31" t="s">
        <v>24</v>
      </c>
      <c r="C10" s="6"/>
      <c r="D10" s="6"/>
      <c r="E10" s="37" t="s">
        <v>132</v>
      </c>
      <c r="F10" s="125"/>
      <c r="G10" s="36" t="s">
        <v>121</v>
      </c>
      <c r="H10" s="110"/>
      <c r="J10" s="1">
        <f>IF(F10="X",1,0)</f>
        <v>0</v>
      </c>
    </row>
    <row r="11" spans="1:10" ht="15" customHeight="1">
      <c r="A11" s="33" t="s">
        <v>13</v>
      </c>
      <c r="B11" s="134"/>
      <c r="C11" s="135"/>
      <c r="D11" s="135"/>
      <c r="E11" s="33"/>
      <c r="F11" s="125" t="s">
        <v>134</v>
      </c>
      <c r="G11" s="36" t="s">
        <v>122</v>
      </c>
      <c r="H11" s="33"/>
      <c r="J11" s="1">
        <f t="shared" ref="J11:J14" si="0">IF(F11="X",1,0)</f>
        <v>0</v>
      </c>
    </row>
    <row r="12" spans="1:10" ht="15" customHeight="1">
      <c r="A12" s="33" t="s">
        <v>14</v>
      </c>
      <c r="B12" s="135"/>
      <c r="C12" s="135"/>
      <c r="D12" s="135"/>
      <c r="E12" s="33"/>
      <c r="F12" s="125" t="s">
        <v>134</v>
      </c>
      <c r="G12" s="33" t="s">
        <v>118</v>
      </c>
      <c r="H12" s="6"/>
      <c r="J12" s="1">
        <f t="shared" si="0"/>
        <v>0</v>
      </c>
    </row>
    <row r="13" spans="1:10" ht="15.75" customHeight="1">
      <c r="A13" s="33" t="s">
        <v>15</v>
      </c>
      <c r="B13" s="135"/>
      <c r="C13" s="135"/>
      <c r="D13" s="135"/>
      <c r="E13" s="6"/>
      <c r="F13" s="125" t="s">
        <v>134</v>
      </c>
      <c r="G13" s="33" t="s">
        <v>119</v>
      </c>
      <c r="H13" s="6"/>
      <c r="J13" s="1">
        <f t="shared" si="0"/>
        <v>0</v>
      </c>
    </row>
    <row r="14" spans="1:10" ht="15" customHeight="1">
      <c r="A14" s="33"/>
      <c r="B14" s="135"/>
      <c r="C14" s="135"/>
      <c r="D14" s="135"/>
      <c r="E14" s="77"/>
      <c r="F14" s="125" t="s">
        <v>134</v>
      </c>
      <c r="G14" s="33" t="s">
        <v>120</v>
      </c>
      <c r="H14" s="6"/>
      <c r="J14" s="1">
        <f t="shared" si="0"/>
        <v>0</v>
      </c>
    </row>
    <row r="15" spans="1:10" ht="15" customHeight="1">
      <c r="A15" s="6" t="s">
        <v>11</v>
      </c>
      <c r="B15" s="135"/>
      <c r="C15" s="135"/>
      <c r="D15" s="135"/>
      <c r="E15" s="36"/>
      <c r="F15" s="36">
        <f>IF(J15&gt;1,"ATTENTION NE CHOISIR QU'UNE",)</f>
        <v>0</v>
      </c>
      <c r="G15" s="117"/>
      <c r="H15" s="6"/>
      <c r="J15" s="1">
        <f>SUM(J10:J14)</f>
        <v>0</v>
      </c>
    </row>
    <row r="16" spans="1:10" ht="15" customHeight="1">
      <c r="A16" s="6" t="s">
        <v>12</v>
      </c>
      <c r="B16" s="135"/>
      <c r="C16" s="135"/>
      <c r="D16" s="135"/>
      <c r="E16" s="36"/>
      <c r="F16" s="36">
        <f>IF(J15&gt;1,"CATEGORIE",)</f>
        <v>0</v>
      </c>
      <c r="G16" s="112"/>
      <c r="H16" s="6"/>
    </row>
    <row r="17" spans="1:8" ht="15" customHeight="1">
      <c r="A17" s="33" t="s">
        <v>16</v>
      </c>
      <c r="B17" s="135"/>
      <c r="C17" s="135"/>
      <c r="D17" s="135"/>
      <c r="E17" s="36"/>
      <c r="F17" s="36"/>
      <c r="G17" s="6"/>
      <c r="H17" s="6"/>
    </row>
    <row r="18" spans="1:8" ht="15" customHeight="1">
      <c r="A18" s="33" t="s">
        <v>23</v>
      </c>
      <c r="B18" s="135"/>
      <c r="C18" s="135"/>
      <c r="D18" s="135"/>
      <c r="H18" s="16"/>
    </row>
    <row r="19" spans="1:8" s="30" customFormat="1" ht="49.5">
      <c r="A19" s="29"/>
      <c r="B19" s="128" t="s">
        <v>49</v>
      </c>
      <c r="C19" s="129"/>
      <c r="D19" s="130"/>
      <c r="E19" s="29" t="s">
        <v>36</v>
      </c>
      <c r="F19" s="128" t="s">
        <v>48</v>
      </c>
      <c r="G19" s="130"/>
      <c r="H19" s="118"/>
    </row>
    <row r="20" spans="1:8">
      <c r="A20" s="44"/>
      <c r="B20" s="45"/>
      <c r="C20" s="35"/>
      <c r="D20" s="46"/>
      <c r="E20" s="47"/>
      <c r="F20" s="136"/>
      <c r="G20" s="137"/>
      <c r="H20" s="119"/>
    </row>
    <row r="21" spans="1:8" s="10" customFormat="1" ht="16.5" customHeight="1">
      <c r="A21" s="131"/>
      <c r="B21" s="39" t="s">
        <v>9</v>
      </c>
      <c r="C21" s="40">
        <v>1</v>
      </c>
      <c r="D21" s="41" t="s">
        <v>0</v>
      </c>
      <c r="E21" s="38"/>
      <c r="F21" s="138" t="s">
        <v>123</v>
      </c>
      <c r="G21" s="139"/>
      <c r="H21" s="120"/>
    </row>
    <row r="22" spans="1:8" s="10" customFormat="1" ht="16.5" customHeight="1">
      <c r="A22" s="132"/>
      <c r="B22" s="52" t="s">
        <v>47</v>
      </c>
      <c r="C22" s="8">
        <v>2</v>
      </c>
      <c r="D22" s="23" t="s">
        <v>1</v>
      </c>
      <c r="E22" s="20"/>
      <c r="F22" s="140"/>
      <c r="G22" s="141"/>
      <c r="H22" s="120"/>
    </row>
    <row r="23" spans="1:8" s="10" customFormat="1" ht="16.5" customHeight="1">
      <c r="A23" s="132"/>
      <c r="B23" s="52" t="s">
        <v>9</v>
      </c>
      <c r="C23" s="8">
        <v>3</v>
      </c>
      <c r="D23" s="23" t="s">
        <v>1</v>
      </c>
      <c r="E23" s="20"/>
      <c r="F23" s="140"/>
      <c r="G23" s="141"/>
      <c r="H23" s="120"/>
    </row>
    <row r="24" spans="1:8" s="10" customFormat="1" ht="16.5" customHeight="1">
      <c r="A24" s="133"/>
      <c r="B24" s="22" t="s">
        <v>9</v>
      </c>
      <c r="C24" s="8">
        <v>4</v>
      </c>
      <c r="D24" s="23" t="s">
        <v>1</v>
      </c>
      <c r="E24" s="20"/>
      <c r="F24" s="142"/>
      <c r="G24" s="143"/>
      <c r="H24" s="120"/>
    </row>
    <row r="25" spans="1:8" s="10" customFormat="1" ht="16.5" customHeight="1">
      <c r="A25" s="76" t="s">
        <v>53</v>
      </c>
      <c r="B25" s="12"/>
      <c r="C25" s="12"/>
      <c r="D25" s="13"/>
      <c r="E25" s="14">
        <f>SUM(E21:E24)</f>
        <v>0</v>
      </c>
      <c r="F25" s="14"/>
      <c r="G25" s="13"/>
      <c r="H25" s="121"/>
    </row>
    <row r="26" spans="1:8" ht="15" customHeight="1">
      <c r="A26" s="15"/>
      <c r="B26" s="16"/>
      <c r="C26" s="16"/>
      <c r="D26" s="17"/>
      <c r="E26" s="18"/>
      <c r="F26" s="18"/>
      <c r="G26" s="17"/>
      <c r="H26" s="19"/>
    </row>
    <row r="27" spans="1:8" ht="15" customHeight="1">
      <c r="A27" s="31" t="s">
        <v>34</v>
      </c>
      <c r="B27" s="33" t="s">
        <v>13</v>
      </c>
      <c r="C27" s="6"/>
      <c r="D27" s="6"/>
      <c r="E27" s="33"/>
      <c r="F27" s="113"/>
      <c r="G27" s="17"/>
      <c r="H27" s="19"/>
    </row>
    <row r="28" spans="1:8" ht="15" customHeight="1">
      <c r="A28" s="31"/>
      <c r="B28" s="33" t="s">
        <v>14</v>
      </c>
      <c r="C28" s="6"/>
      <c r="D28" s="6"/>
      <c r="E28" s="33"/>
      <c r="F28" s="113"/>
      <c r="G28" s="17"/>
      <c r="H28" s="19"/>
    </row>
    <row r="29" spans="1:8" ht="15" customHeight="1">
      <c r="A29" s="31"/>
      <c r="B29" s="33" t="s">
        <v>15</v>
      </c>
      <c r="C29" s="6"/>
      <c r="D29" s="6"/>
      <c r="E29" s="33"/>
      <c r="F29" s="113"/>
      <c r="G29" s="17"/>
      <c r="H29" s="19"/>
    </row>
    <row r="30" spans="1:8" ht="15" customHeight="1">
      <c r="A30" s="31"/>
      <c r="B30" s="33" t="s">
        <v>17</v>
      </c>
      <c r="C30" s="6"/>
      <c r="D30" s="6"/>
      <c r="E30" s="33"/>
      <c r="F30" s="113"/>
      <c r="G30" s="17"/>
      <c r="H30" s="19"/>
    </row>
    <row r="31" spans="1:8" ht="15" customHeight="1">
      <c r="A31" s="31"/>
      <c r="B31" s="33" t="s">
        <v>18</v>
      </c>
      <c r="C31" s="6"/>
      <c r="D31" s="6"/>
      <c r="E31" s="33"/>
      <c r="F31" s="113"/>
      <c r="G31" s="17"/>
      <c r="H31" s="19"/>
    </row>
    <row r="32" spans="1:8" ht="15" customHeight="1">
      <c r="A32" s="31"/>
      <c r="B32" s="33" t="s">
        <v>19</v>
      </c>
      <c r="C32" s="6"/>
      <c r="D32" s="6"/>
      <c r="E32" s="33"/>
      <c r="F32" s="113"/>
      <c r="G32" s="17"/>
      <c r="H32" s="19"/>
    </row>
    <row r="33" spans="1:8" ht="15" customHeight="1">
      <c r="A33" s="15"/>
      <c r="B33" s="16"/>
      <c r="C33" s="16"/>
      <c r="D33" s="17"/>
      <c r="E33" s="18"/>
      <c r="F33" s="18"/>
      <c r="H33" s="19"/>
    </row>
    <row r="34" spans="1:8" ht="15" customHeight="1">
      <c r="A34" s="33" t="s">
        <v>124</v>
      </c>
      <c r="G34" s="4" t="s">
        <v>51</v>
      </c>
    </row>
    <row r="35" spans="1:8" ht="15" customHeight="1">
      <c r="A35" s="83" t="s">
        <v>126</v>
      </c>
      <c r="G35" s="77" t="s">
        <v>52</v>
      </c>
    </row>
    <row r="36" spans="1:8" ht="15" customHeight="1">
      <c r="A36" s="1"/>
      <c r="G36" s="109" t="s">
        <v>117</v>
      </c>
    </row>
    <row r="37" spans="1:8" ht="15" customHeight="1">
      <c r="A37" s="1"/>
      <c r="G37" s="109"/>
    </row>
    <row r="38" spans="1:8" ht="15" customHeight="1">
      <c r="A38" s="33" t="s">
        <v>20</v>
      </c>
      <c r="E38" s="1"/>
      <c r="F38" s="1"/>
      <c r="G38" s="33" t="s">
        <v>125</v>
      </c>
    </row>
    <row r="39" spans="1:8" ht="15" customHeight="1">
      <c r="A39" s="34"/>
      <c r="B39" s="7"/>
      <c r="G39" s="7"/>
      <c r="H39" s="7"/>
    </row>
    <row r="40" spans="1:8" ht="15" customHeight="1"/>
    <row r="41" spans="1:8" ht="15" customHeight="1">
      <c r="A41" s="33" t="s">
        <v>22</v>
      </c>
    </row>
    <row r="42" spans="1:8" ht="15" customHeight="1">
      <c r="A42" s="122" t="s">
        <v>58</v>
      </c>
      <c r="B42" s="16"/>
      <c r="C42" s="16"/>
      <c r="D42" s="16"/>
      <c r="E42" s="15"/>
      <c r="F42" s="15"/>
      <c r="G42" s="16"/>
      <c r="H42" s="16"/>
    </row>
    <row r="43" spans="1:8" ht="15" customHeight="1">
      <c r="A43" s="122" t="s">
        <v>59</v>
      </c>
      <c r="B43" s="16"/>
      <c r="C43" s="16"/>
      <c r="D43" s="16"/>
      <c r="E43" s="15"/>
      <c r="F43" s="15"/>
      <c r="G43" s="16"/>
      <c r="H43" s="16"/>
    </row>
    <row r="44" spans="1:8" ht="15" customHeight="1">
      <c r="A44" s="122" t="s">
        <v>54</v>
      </c>
      <c r="B44" s="16"/>
      <c r="C44" s="16"/>
      <c r="D44" s="16"/>
      <c r="E44" s="15"/>
      <c r="F44" s="15"/>
      <c r="G44" s="16"/>
      <c r="H44" s="16"/>
    </row>
    <row r="45" spans="1:8">
      <c r="A45" s="15"/>
      <c r="B45" s="16"/>
      <c r="C45" s="16"/>
      <c r="D45" s="16"/>
      <c r="E45" s="15"/>
      <c r="F45" s="15"/>
      <c r="G45" s="16"/>
      <c r="H45" s="16"/>
    </row>
    <row r="47" spans="1:8" hidden="1"/>
    <row r="48" spans="1:8" hidden="1">
      <c r="F48" s="110" t="s">
        <v>135</v>
      </c>
    </row>
    <row r="49" spans="6:6" hidden="1">
      <c r="F49" s="110" t="s">
        <v>134</v>
      </c>
    </row>
  </sheetData>
  <dataConsolidate>
    <dataRefs count="1">
      <dataRef ref="F10:F14" sheet="1.Disponibilité"/>
    </dataRefs>
  </dataConsolidate>
  <mergeCells count="13">
    <mergeCell ref="A8:H8"/>
    <mergeCell ref="B19:D19"/>
    <mergeCell ref="A21:A24"/>
    <mergeCell ref="B11:D11"/>
    <mergeCell ref="B12:D12"/>
    <mergeCell ref="B13:D13"/>
    <mergeCell ref="B14:D14"/>
    <mergeCell ref="B15:D15"/>
    <mergeCell ref="B16:D16"/>
    <mergeCell ref="B17:D17"/>
    <mergeCell ref="B18:D18"/>
    <mergeCell ref="F19:G20"/>
    <mergeCell ref="F21:G24"/>
  </mergeCells>
  <conditionalFormatting sqref="F10:F14">
    <cfRule type="duplicateValues" dxfId="4" priority="3"/>
  </conditionalFormatting>
  <conditionalFormatting sqref="F15:G16">
    <cfRule type="cellIs" dxfId="3" priority="2" operator="equal">
      <formula>0</formula>
    </cfRule>
    <cfRule type="cellIs" dxfId="2" priority="1" operator="notEqual">
      <formula>0</formula>
    </cfRule>
  </conditionalFormatting>
  <dataValidations xWindow="382" yWindow="280" count="1">
    <dataValidation type="list" showInputMessage="1" showErrorMessage="1" promptTitle="X  pour choisir de la catégorie" prompt="Une seule catégorie ne peut être choisie!" sqref="F10:F14">
      <formula1>$F$48:$F$49</formula1>
    </dataValidation>
  </dataValidations>
  <hyperlinks>
    <hyperlink ref="G34" r:id="rId1"/>
    <hyperlink ref="G35" r:id="rId2"/>
  </hyperlinks>
  <pageMargins left="0.70866141732283472" right="0.35" top="0.56000000000000005" bottom="0.82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view="pageBreakPreview" topLeftCell="A10" zoomScale="91" zoomScaleNormal="100" zoomScaleSheetLayoutView="91" workbookViewId="0">
      <selection activeCell="E6" sqref="E6"/>
    </sheetView>
  </sheetViews>
  <sheetFormatPr baseColWidth="10" defaultRowHeight="16.5"/>
  <cols>
    <col min="1" max="1" width="21" style="2" customWidth="1"/>
    <col min="2" max="2" width="12" style="1" customWidth="1"/>
    <col min="3" max="3" width="2.7109375" style="1" bestFit="1" customWidth="1"/>
    <col min="4" max="4" width="5.28515625" style="1" bestFit="1" customWidth="1"/>
    <col min="5" max="5" width="18.28515625" style="2" customWidth="1"/>
    <col min="6" max="6" width="18" style="1" customWidth="1"/>
    <col min="7" max="7" width="11.42578125" style="1" customWidth="1"/>
    <col min="8" max="16384" width="11.42578125" style="1"/>
  </cols>
  <sheetData>
    <row r="1" spans="1:7" ht="53.25" customHeight="1"/>
    <row r="2" spans="1:7" ht="18.75" hidden="1">
      <c r="A2" s="53"/>
    </row>
    <row r="3" spans="1:7" ht="18.75">
      <c r="A3" s="6"/>
      <c r="F3" s="53" t="s">
        <v>25</v>
      </c>
    </row>
    <row r="4" spans="1:7">
      <c r="A4" s="6"/>
      <c r="F4" s="33" t="s">
        <v>26</v>
      </c>
    </row>
    <row r="5" spans="1:7">
      <c r="A5" s="6"/>
      <c r="F5" s="36" t="s">
        <v>27</v>
      </c>
    </row>
    <row r="6" spans="1:7">
      <c r="A6" s="4"/>
      <c r="F6" s="33" t="s">
        <v>28</v>
      </c>
    </row>
    <row r="7" spans="1:7">
      <c r="A7" s="4"/>
      <c r="F7" s="33" t="s">
        <v>29</v>
      </c>
    </row>
    <row r="8" spans="1:7" ht="3.75" customHeight="1">
      <c r="A8" s="4"/>
      <c r="F8" s="4"/>
    </row>
    <row r="9" spans="1:7" ht="18.75">
      <c r="A9" s="126" t="s">
        <v>8</v>
      </c>
      <c r="B9" s="127"/>
      <c r="C9" s="127"/>
      <c r="D9" s="127"/>
      <c r="E9" s="127"/>
      <c r="F9" s="127"/>
      <c r="G9" s="127"/>
    </row>
    <row r="10" spans="1:7" ht="19.5" customHeight="1">
      <c r="A10" s="5"/>
      <c r="B10" s="5"/>
      <c r="C10" s="5"/>
      <c r="D10" s="5"/>
      <c r="F10" s="31" t="s">
        <v>32</v>
      </c>
      <c r="G10" s="5"/>
    </row>
    <row r="11" spans="1:7" ht="15" customHeight="1">
      <c r="A11" s="31" t="s">
        <v>24</v>
      </c>
      <c r="B11" s="33" t="s">
        <v>13</v>
      </c>
      <c r="C11" s="6"/>
      <c r="D11" s="6"/>
      <c r="E11" s="6">
        <f>'1.Disponibilité'!B11</f>
        <v>0</v>
      </c>
      <c r="F11" s="6">
        <f>IF(SUM('1.Disponibilité'!J10:J14)&lt;&gt;1, ,INDEX('1.Disponibilité'!G$10:G$14,MATCH(1,'1.Disponibilité'!J$10:J$14,0)))</f>
        <v>0</v>
      </c>
    </row>
    <row r="12" spans="1:7" ht="15" customHeight="1">
      <c r="A12" s="31"/>
      <c r="B12" s="33" t="s">
        <v>14</v>
      </c>
      <c r="C12" s="6"/>
      <c r="D12" s="6"/>
      <c r="E12" s="111">
        <f>'1.Disponibilité'!B12</f>
        <v>0</v>
      </c>
      <c r="G12" s="6"/>
    </row>
    <row r="13" spans="1:7" ht="15" customHeight="1">
      <c r="A13" s="31"/>
      <c r="B13" s="33" t="s">
        <v>15</v>
      </c>
      <c r="C13" s="6"/>
      <c r="D13" s="6"/>
      <c r="E13" s="111">
        <f>'1.Disponibilité'!B13</f>
        <v>0</v>
      </c>
      <c r="F13" s="6"/>
      <c r="G13" s="6"/>
    </row>
    <row r="14" spans="1:7" ht="15.75" customHeight="1">
      <c r="A14" s="31"/>
      <c r="B14" s="33"/>
      <c r="C14" s="6"/>
      <c r="D14" s="6"/>
      <c r="E14" s="111"/>
      <c r="F14" s="6"/>
      <c r="G14" s="6"/>
    </row>
    <row r="15" spans="1:7" ht="15" customHeight="1">
      <c r="A15" s="31"/>
      <c r="B15" s="6" t="s">
        <v>11</v>
      </c>
      <c r="C15" s="6"/>
      <c r="D15" s="6"/>
      <c r="E15" s="111">
        <f>'1.Disponibilité'!B15</f>
        <v>0</v>
      </c>
      <c r="F15" s="6"/>
      <c r="G15" s="6"/>
    </row>
    <row r="16" spans="1:7" ht="15" customHeight="1">
      <c r="A16" s="31"/>
      <c r="B16" s="6" t="s">
        <v>12</v>
      </c>
      <c r="C16" s="6"/>
      <c r="D16" s="6"/>
      <c r="E16" s="111">
        <f>'1.Disponibilité'!B16</f>
        <v>0</v>
      </c>
      <c r="F16" s="6"/>
      <c r="G16" s="6"/>
    </row>
    <row r="17" spans="1:7" ht="15" customHeight="1">
      <c r="A17" s="31"/>
      <c r="B17" s="33" t="s">
        <v>16</v>
      </c>
      <c r="C17" s="6"/>
      <c r="D17" s="6"/>
      <c r="E17" s="111">
        <f>'1.Disponibilité'!B17</f>
        <v>0</v>
      </c>
      <c r="F17" s="6"/>
      <c r="G17" s="6"/>
    </row>
    <row r="18" spans="1:7" ht="15" customHeight="1">
      <c r="A18" s="31"/>
      <c r="B18" s="33" t="s">
        <v>23</v>
      </c>
      <c r="C18" s="6"/>
      <c r="D18" s="6"/>
      <c r="E18" s="111">
        <f>'1.Disponibilité'!B18</f>
        <v>0</v>
      </c>
      <c r="F18" s="6"/>
      <c r="G18" s="6"/>
    </row>
    <row r="19" spans="1:7" ht="15" customHeight="1"/>
    <row r="20" spans="1:7" s="30" customFormat="1" ht="33">
      <c r="A20" s="29" t="s">
        <v>4</v>
      </c>
      <c r="B20" s="144" t="s">
        <v>10</v>
      </c>
      <c r="C20" s="145"/>
      <c r="D20" s="146"/>
      <c r="E20" s="29" t="s">
        <v>5</v>
      </c>
      <c r="F20" s="29" t="s">
        <v>6</v>
      </c>
      <c r="G20" s="54" t="s">
        <v>2</v>
      </c>
    </row>
    <row r="21" spans="1:7">
      <c r="A21" s="44"/>
      <c r="B21" s="45"/>
      <c r="C21" s="35"/>
      <c r="D21" s="46"/>
      <c r="E21" s="47"/>
      <c r="F21" s="48" t="s">
        <v>3</v>
      </c>
      <c r="G21" s="49" t="s">
        <v>3</v>
      </c>
    </row>
    <row r="22" spans="1:7" s="10" customFormat="1" ht="16.5" customHeight="1">
      <c r="A22" s="38">
        <v>1</v>
      </c>
      <c r="B22" s="39" t="s">
        <v>9</v>
      </c>
      <c r="C22" s="40">
        <v>1</v>
      </c>
      <c r="D22" s="41" t="s">
        <v>0</v>
      </c>
      <c r="E22" s="38"/>
      <c r="F22" s="42">
        <f>IF(F$11=0,0,IF(MATCH(1,'1.Disponibilité'!J$10:J$14,0)&gt;=3, INDEX('3. Plan tarifaire Collontrek 13'!C$8:J$11,A22,MATCH(1,'1.Disponibilité'!J$10:J$14,0)+2),INDEX('3. Plan tarifaire Collontrek 13'!C$8:J$11,A22,MATCH(1,'1.Disponibilité'!J$10:J$14,0))))</f>
        <v>0</v>
      </c>
      <c r="G22" s="43">
        <f t="shared" ref="G22:G25" si="0">E22*F22</f>
        <v>0</v>
      </c>
    </row>
    <row r="23" spans="1:7" s="10" customFormat="1" ht="16.5" customHeight="1">
      <c r="A23" s="20">
        <v>2</v>
      </c>
      <c r="B23" s="52" t="s">
        <v>33</v>
      </c>
      <c r="C23" s="8">
        <v>4</v>
      </c>
      <c r="D23" s="23" t="s">
        <v>1</v>
      </c>
      <c r="E23" s="20"/>
      <c r="F23" s="27">
        <f>IF(F$11=0,0,IF(MATCH(1,'1.Disponibilité'!J$10:J$14,0)&gt;=3, INDEX('3. Plan tarifaire Collontrek 13'!C$8:J$11,A23,MATCH(1,'1.Disponibilité'!J$10:J$14,0)+2),INDEX('3. Plan tarifaire Collontrek 13'!C$8:J$11,A23,MATCH(1,'1.Disponibilité'!J$10:J$14,0))))</f>
        <v>0</v>
      </c>
      <c r="G23" s="9">
        <f t="shared" si="0"/>
        <v>0</v>
      </c>
    </row>
    <row r="24" spans="1:7" s="10" customFormat="1" ht="16.5" customHeight="1">
      <c r="A24" s="20">
        <v>3</v>
      </c>
      <c r="B24" s="52" t="s">
        <v>35</v>
      </c>
      <c r="C24" s="8">
        <v>4</v>
      </c>
      <c r="D24" s="23" t="s">
        <v>1</v>
      </c>
      <c r="E24" s="20"/>
      <c r="F24" s="27">
        <f>IF(F$11=0,0,IF(MATCH(1,'1.Disponibilité'!J$10:J$14,0)&gt;=3, INDEX('3. Plan tarifaire Collontrek 13'!C$8:J$11,A24,MATCH(1,'1.Disponibilité'!J$10:J$14,0)+2),INDEX('3. Plan tarifaire Collontrek 13'!C$8:J$11,A24,MATCH(1,'1.Disponibilité'!J$10:J$14,0))))</f>
        <v>0</v>
      </c>
      <c r="G24" s="9">
        <f t="shared" si="0"/>
        <v>0</v>
      </c>
    </row>
    <row r="25" spans="1:7" s="10" customFormat="1" ht="16.5" customHeight="1">
      <c r="A25" s="20">
        <v>4</v>
      </c>
      <c r="B25" s="22" t="s">
        <v>9</v>
      </c>
      <c r="C25" s="8">
        <v>4</v>
      </c>
      <c r="D25" s="23" t="s">
        <v>1</v>
      </c>
      <c r="E25" s="20"/>
      <c r="F25" s="27">
        <f>IF(F$11=0,0,IF(MATCH(1,'1.Disponibilité'!J$10:J$14,0)&gt;=3, INDEX('3. Plan tarifaire Collontrek 13'!C$8:J$11,A25,MATCH(1,'1.Disponibilité'!J$10:J$14,0)+2),INDEX('3. Plan tarifaire Collontrek 13'!C$8:J$11,A25,MATCH(1,'1.Disponibilité'!J$10:J$14,0))))</f>
        <v>0</v>
      </c>
      <c r="G25" s="9">
        <f t="shared" si="0"/>
        <v>0</v>
      </c>
    </row>
    <row r="26" spans="1:7" s="10" customFormat="1" ht="16.5" customHeight="1">
      <c r="A26" s="20"/>
      <c r="B26" s="22"/>
      <c r="C26" s="8"/>
      <c r="D26" s="23"/>
      <c r="E26" s="20"/>
      <c r="F26" s="27"/>
      <c r="G26" s="9">
        <v>0</v>
      </c>
    </row>
    <row r="27" spans="1:7" s="10" customFormat="1" ht="16.5" customHeight="1">
      <c r="A27" s="21"/>
      <c r="B27" s="24"/>
      <c r="C27" s="25"/>
      <c r="D27" s="26"/>
      <c r="E27" s="21"/>
      <c r="F27" s="28"/>
      <c r="G27" s="50">
        <v>0</v>
      </c>
    </row>
    <row r="28" spans="1:7" s="10" customFormat="1" ht="16.5" customHeight="1" thickBot="1">
      <c r="A28" s="11"/>
      <c r="B28" s="12"/>
      <c r="C28" s="12"/>
      <c r="D28" s="13"/>
      <c r="E28" s="14" t="s">
        <v>7</v>
      </c>
      <c r="F28" s="13"/>
      <c r="G28" s="51">
        <f>SUM(G22:G27)</f>
        <v>0</v>
      </c>
    </row>
    <row r="29" spans="1:7" ht="15" customHeight="1" thickTop="1">
      <c r="A29" s="15"/>
      <c r="B29" s="16"/>
      <c r="C29" s="16"/>
      <c r="D29" s="17"/>
      <c r="E29" s="18"/>
      <c r="F29" s="17"/>
      <c r="G29" s="19"/>
    </row>
    <row r="30" spans="1:7" ht="15" customHeight="1">
      <c r="A30" s="115" t="s">
        <v>127</v>
      </c>
      <c r="B30" s="109" t="s">
        <v>131</v>
      </c>
      <c r="C30" s="16"/>
      <c r="D30" s="17">
        <f>E22*A22+E23*A23+E24*A24+E25*A25</f>
        <v>0</v>
      </c>
      <c r="E30" s="114" t="s">
        <v>128</v>
      </c>
      <c r="F30" s="116">
        <v>5</v>
      </c>
      <c r="G30" s="19"/>
    </row>
    <row r="31" spans="1:7" ht="15" customHeight="1">
      <c r="A31" s="15"/>
      <c r="B31" s="16"/>
      <c r="C31" s="16"/>
      <c r="D31" s="17"/>
      <c r="E31" s="18"/>
      <c r="F31" s="17"/>
      <c r="G31" s="19"/>
    </row>
    <row r="32" spans="1:7" ht="15" customHeight="1">
      <c r="A32" s="31" t="s">
        <v>34</v>
      </c>
      <c r="B32" s="33" t="s">
        <v>13</v>
      </c>
      <c r="C32" s="6"/>
      <c r="D32" s="6"/>
      <c r="E32" s="33">
        <f>'1.Disponibilité'!E27</f>
        <v>0</v>
      </c>
      <c r="F32" s="17" t="s">
        <v>2</v>
      </c>
      <c r="G32" s="19">
        <f>SUM(G28:G30)</f>
        <v>0</v>
      </c>
    </row>
    <row r="33" spans="1:7" ht="15" customHeight="1">
      <c r="A33" s="31"/>
      <c r="B33" s="33" t="s">
        <v>14</v>
      </c>
      <c r="C33" s="6"/>
      <c r="D33" s="6"/>
      <c r="E33" s="33">
        <f>'1.Disponibilité'!E28</f>
        <v>0</v>
      </c>
      <c r="F33" s="17"/>
      <c r="G33" s="19"/>
    </row>
    <row r="34" spans="1:7" ht="15" customHeight="1">
      <c r="A34" s="31"/>
      <c r="B34" s="33" t="s">
        <v>15</v>
      </c>
      <c r="C34" s="6"/>
      <c r="D34" s="6"/>
      <c r="E34" s="33">
        <f>'1.Disponibilité'!E29</f>
        <v>0</v>
      </c>
      <c r="F34" s="17"/>
      <c r="G34" s="19"/>
    </row>
    <row r="35" spans="1:7" ht="15" customHeight="1">
      <c r="A35" s="31"/>
      <c r="B35" s="33" t="s">
        <v>17</v>
      </c>
      <c r="C35" s="6"/>
      <c r="D35" s="6"/>
      <c r="E35" s="33">
        <f>'1.Disponibilité'!E30</f>
        <v>0</v>
      </c>
      <c r="F35" s="17"/>
      <c r="G35" s="19"/>
    </row>
    <row r="36" spans="1:7" ht="15" customHeight="1">
      <c r="A36" s="31"/>
      <c r="B36" s="33" t="s">
        <v>18</v>
      </c>
      <c r="C36" s="6"/>
      <c r="D36" s="6"/>
      <c r="E36" s="33">
        <f>'1.Disponibilité'!E31</f>
        <v>0</v>
      </c>
      <c r="F36" s="17"/>
      <c r="G36" s="19"/>
    </row>
    <row r="37" spans="1:7" ht="15" customHeight="1">
      <c r="A37" s="31"/>
      <c r="B37" s="33" t="s">
        <v>19</v>
      </c>
      <c r="C37" s="6"/>
      <c r="D37" s="6"/>
      <c r="E37" s="33">
        <f>'1.Disponibilité'!E32</f>
        <v>0</v>
      </c>
      <c r="F37" s="17"/>
      <c r="G37" s="19"/>
    </row>
    <row r="38" spans="1:7" ht="15" customHeight="1">
      <c r="A38" s="15"/>
      <c r="B38" s="16"/>
      <c r="C38" s="16"/>
      <c r="D38" s="17"/>
      <c r="E38" s="18"/>
      <c r="F38" s="17"/>
      <c r="G38" s="19"/>
    </row>
    <row r="39" spans="1:7" ht="15" customHeight="1">
      <c r="A39" s="33" t="s">
        <v>30</v>
      </c>
      <c r="F39" s="4" t="s">
        <v>31</v>
      </c>
    </row>
    <row r="40" spans="1:7" ht="15" customHeight="1">
      <c r="A40" s="6"/>
      <c r="F40" s="36" t="s">
        <v>117</v>
      </c>
    </row>
    <row r="41" spans="1:7" ht="15" customHeight="1">
      <c r="A41" s="33" t="s">
        <v>20</v>
      </c>
      <c r="E41" s="1"/>
      <c r="F41" s="33" t="s">
        <v>21</v>
      </c>
    </row>
    <row r="42" spans="1:7" ht="15" customHeight="1">
      <c r="A42" s="34"/>
      <c r="B42" s="7"/>
      <c r="F42" s="7"/>
      <c r="G42" s="7"/>
    </row>
    <row r="43" spans="1:7" ht="15" customHeight="1"/>
    <row r="44" spans="1:7" ht="15" customHeight="1">
      <c r="A44" s="33" t="s">
        <v>22</v>
      </c>
    </row>
    <row r="45" spans="1:7" ht="15" customHeight="1">
      <c r="A45" s="34"/>
      <c r="B45" s="7"/>
      <c r="C45" s="7"/>
      <c r="D45" s="7"/>
      <c r="E45" s="34"/>
      <c r="F45" s="7"/>
      <c r="G45" s="7"/>
    </row>
    <row r="46" spans="1:7" ht="15" customHeight="1">
      <c r="A46" s="34"/>
      <c r="B46" s="7"/>
      <c r="C46" s="7"/>
      <c r="D46" s="7"/>
      <c r="E46" s="34"/>
      <c r="F46" s="7"/>
      <c r="G46" s="7"/>
    </row>
  </sheetData>
  <mergeCells count="2">
    <mergeCell ref="A9:G9"/>
    <mergeCell ref="B20:D20"/>
  </mergeCells>
  <conditionalFormatting sqref="F11">
    <cfRule type="cellIs" dxfId="1" priority="2" operator="equal">
      <formula>0</formula>
    </cfRule>
  </conditionalFormatting>
  <conditionalFormatting sqref="F22:G28">
    <cfRule type="cellIs" dxfId="0" priority="1" operator="equal">
      <formula>0</formula>
    </cfRule>
  </conditionalFormatting>
  <hyperlinks>
    <hyperlink ref="F39" r:id="rId1"/>
  </hyperlinks>
  <pageMargins left="0.70866141732283472" right="0.35" top="0.56000000000000005" bottom="0.82" header="0.31496062992125984" footer="0.31496062992125984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topLeftCell="A4" workbookViewId="0">
      <selection activeCell="D20" sqref="D20"/>
    </sheetView>
  </sheetViews>
  <sheetFormatPr baseColWidth="10" defaultRowHeight="16.5"/>
  <cols>
    <col min="1" max="1" width="21.42578125" style="36" bestFit="1" customWidth="1"/>
    <col min="2" max="2" width="10.28515625" style="57" bestFit="1" customWidth="1"/>
    <col min="3" max="4" width="11.42578125" style="57"/>
    <col min="5" max="9" width="12.5703125" style="57" customWidth="1"/>
    <col min="10" max="10" width="12.85546875" style="57" customWidth="1"/>
    <col min="11" max="16384" width="11.42578125" style="36"/>
  </cols>
  <sheetData>
    <row r="1" spans="1:11" ht="27">
      <c r="B1" s="147"/>
      <c r="C1" s="147"/>
      <c r="D1" s="147"/>
      <c r="E1" s="147"/>
      <c r="F1" s="147"/>
      <c r="G1" s="147"/>
      <c r="H1" s="147"/>
      <c r="I1" s="147"/>
      <c r="J1" s="147"/>
    </row>
    <row r="3" spans="1:11" s="55" customFormat="1">
      <c r="B3" s="56"/>
      <c r="C3" s="56"/>
      <c r="D3" s="56"/>
      <c r="E3" s="56"/>
      <c r="F3" s="56"/>
      <c r="G3" s="56"/>
      <c r="H3" s="56"/>
      <c r="I3" s="56"/>
      <c r="J3" s="56"/>
    </row>
    <row r="4" spans="1:11" ht="18.75">
      <c r="K4" s="58"/>
    </row>
    <row r="5" spans="1:11" ht="24" thickBot="1">
      <c r="B5" s="72"/>
      <c r="C5" s="148" t="s">
        <v>50</v>
      </c>
      <c r="D5" s="148"/>
      <c r="E5" s="148"/>
      <c r="F5" s="148"/>
      <c r="G5" s="148"/>
      <c r="H5" s="148"/>
      <c r="I5" s="148"/>
      <c r="J5" s="148"/>
    </row>
    <row r="6" spans="1:11" ht="18.75" thickBot="1">
      <c r="B6" s="78"/>
      <c r="C6" s="149" t="s">
        <v>129</v>
      </c>
      <c r="D6" s="150"/>
      <c r="E6" s="150"/>
      <c r="F6" s="150"/>
      <c r="G6" s="150"/>
      <c r="H6" s="150"/>
      <c r="I6" s="150"/>
      <c r="J6" s="151"/>
    </row>
    <row r="7" spans="1:11" ht="50.25" thickBot="1">
      <c r="B7" s="72" t="s">
        <v>37</v>
      </c>
      <c r="C7" s="79" t="s">
        <v>56</v>
      </c>
      <c r="D7" s="79" t="s">
        <v>57</v>
      </c>
      <c r="E7" s="80" t="s">
        <v>44</v>
      </c>
      <c r="F7" s="81" t="s">
        <v>45</v>
      </c>
      <c r="G7" s="82" t="s">
        <v>46</v>
      </c>
      <c r="H7" s="80" t="s">
        <v>42</v>
      </c>
      <c r="I7" s="81" t="s">
        <v>43</v>
      </c>
      <c r="J7" s="82" t="s">
        <v>55</v>
      </c>
    </row>
    <row r="8" spans="1:11" ht="22.5" customHeight="1">
      <c r="A8" s="84" t="s">
        <v>38</v>
      </c>
      <c r="B8" s="73">
        <v>1</v>
      </c>
      <c r="C8" s="69">
        <v>45</v>
      </c>
      <c r="D8" s="69">
        <v>40</v>
      </c>
      <c r="E8" s="61">
        <v>35</v>
      </c>
      <c r="F8" s="62">
        <f>E8</f>
        <v>35</v>
      </c>
      <c r="G8" s="63">
        <f>F8</f>
        <v>35</v>
      </c>
      <c r="H8" s="61">
        <v>20</v>
      </c>
      <c r="I8" s="62">
        <f>H8</f>
        <v>20</v>
      </c>
      <c r="J8" s="63">
        <f>I8</f>
        <v>20</v>
      </c>
    </row>
    <row r="9" spans="1:11" ht="22.5" customHeight="1">
      <c r="A9" s="85" t="s">
        <v>39</v>
      </c>
      <c r="B9" s="74">
        <v>2</v>
      </c>
      <c r="C9" s="70">
        <v>82</v>
      </c>
      <c r="D9" s="70">
        <v>66</v>
      </c>
      <c r="E9" s="64">
        <v>60</v>
      </c>
      <c r="F9" s="59">
        <f t="shared" ref="F9:G11" si="0">E9</f>
        <v>60</v>
      </c>
      <c r="G9" s="65">
        <f t="shared" si="0"/>
        <v>60</v>
      </c>
      <c r="H9" s="64">
        <v>40</v>
      </c>
      <c r="I9" s="59">
        <f t="shared" ref="I9:J11" si="1">H9</f>
        <v>40</v>
      </c>
      <c r="J9" s="65">
        <f t="shared" si="1"/>
        <v>40</v>
      </c>
    </row>
    <row r="10" spans="1:11" ht="22.5" customHeight="1">
      <c r="A10" s="85" t="s">
        <v>40</v>
      </c>
      <c r="B10" s="74">
        <v>3</v>
      </c>
      <c r="C10" s="70">
        <f>C9+31</f>
        <v>113</v>
      </c>
      <c r="D10" s="70">
        <v>92</v>
      </c>
      <c r="E10" s="64">
        <v>85</v>
      </c>
      <c r="F10" s="59">
        <f t="shared" si="0"/>
        <v>85</v>
      </c>
      <c r="G10" s="65">
        <f t="shared" si="0"/>
        <v>85</v>
      </c>
      <c r="H10" s="64">
        <v>60</v>
      </c>
      <c r="I10" s="59">
        <f t="shared" si="1"/>
        <v>60</v>
      </c>
      <c r="J10" s="65">
        <f t="shared" si="1"/>
        <v>60</v>
      </c>
    </row>
    <row r="11" spans="1:11" ht="22.5" customHeight="1" thickBot="1">
      <c r="A11" s="86" t="s">
        <v>41</v>
      </c>
      <c r="B11" s="75">
        <v>4</v>
      </c>
      <c r="C11" s="71">
        <v>144</v>
      </c>
      <c r="D11" s="71">
        <v>119</v>
      </c>
      <c r="E11" s="66">
        <v>110</v>
      </c>
      <c r="F11" s="67">
        <f t="shared" si="0"/>
        <v>110</v>
      </c>
      <c r="G11" s="68">
        <f t="shared" si="0"/>
        <v>110</v>
      </c>
      <c r="H11" s="66">
        <v>80</v>
      </c>
      <c r="I11" s="67">
        <f t="shared" si="1"/>
        <v>80</v>
      </c>
      <c r="J11" s="68">
        <f t="shared" si="1"/>
        <v>80</v>
      </c>
    </row>
    <row r="13" spans="1:11">
      <c r="A13" s="88" t="s">
        <v>60</v>
      </c>
    </row>
    <row r="14" spans="1:11">
      <c r="A14" s="89" t="s">
        <v>61</v>
      </c>
    </row>
    <row r="15" spans="1:11">
      <c r="A15" s="90" t="s">
        <v>62</v>
      </c>
    </row>
    <row r="16" spans="1:11">
      <c r="A16" s="90" t="s">
        <v>130</v>
      </c>
    </row>
    <row r="17" spans="1:10">
      <c r="A17" s="90" t="s">
        <v>63</v>
      </c>
      <c r="C17" s="60"/>
      <c r="D17" s="60"/>
      <c r="E17" s="60"/>
      <c r="F17" s="60"/>
      <c r="G17" s="60"/>
      <c r="H17" s="60"/>
      <c r="I17" s="60"/>
      <c r="J17" s="60"/>
    </row>
    <row r="18" spans="1:10" s="90" customFormat="1" ht="37.5" customHeight="1">
      <c r="A18" s="160" t="s">
        <v>136</v>
      </c>
      <c r="B18" s="160"/>
      <c r="C18" s="160"/>
      <c r="D18" s="160"/>
      <c r="E18" s="160"/>
      <c r="F18" s="160"/>
      <c r="G18" s="160"/>
      <c r="H18" s="160"/>
      <c r="I18" s="160"/>
      <c r="J18" s="160"/>
    </row>
    <row r="19" spans="1:10">
      <c r="C19" s="60"/>
      <c r="D19" s="60"/>
      <c r="E19" s="60"/>
      <c r="F19" s="60"/>
      <c r="G19" s="60"/>
      <c r="H19" s="60"/>
      <c r="I19" s="60"/>
      <c r="J19" s="60"/>
    </row>
    <row r="21" spans="1:10">
      <c r="A21" s="36" t="s">
        <v>137</v>
      </c>
    </row>
    <row r="22" spans="1:10">
      <c r="C22" s="60"/>
    </row>
  </sheetData>
  <mergeCells count="4">
    <mergeCell ref="B1:J1"/>
    <mergeCell ref="C5:J5"/>
    <mergeCell ref="C6:J6"/>
    <mergeCell ref="A18:J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opLeftCell="A19" workbookViewId="0">
      <selection activeCell="C30" sqref="C30"/>
    </sheetView>
  </sheetViews>
  <sheetFormatPr baseColWidth="10" defaultRowHeight="16.5"/>
  <cols>
    <col min="1" max="1" width="12.42578125" style="36" customWidth="1"/>
    <col min="2" max="2" width="26.7109375" style="87" customWidth="1"/>
    <col min="3" max="3" width="47.5703125" style="56" customWidth="1"/>
    <col min="4" max="4" width="6.140625" style="56" bestFit="1" customWidth="1"/>
    <col min="5" max="5" width="49.28515625" style="56" customWidth="1"/>
    <col min="6" max="6" width="6.140625" style="56" bestFit="1" customWidth="1"/>
    <col min="7" max="16384" width="11.42578125" style="36"/>
  </cols>
  <sheetData>
    <row r="1" spans="1:6" ht="27">
      <c r="B1" s="147"/>
      <c r="C1" s="147"/>
      <c r="D1" s="147"/>
      <c r="E1" s="147"/>
      <c r="F1" s="147"/>
    </row>
    <row r="3" spans="1:6" ht="23.25">
      <c r="C3" s="152" t="s">
        <v>64</v>
      </c>
      <c r="D3" s="152"/>
      <c r="E3" s="152"/>
      <c r="F3" s="152"/>
    </row>
    <row r="6" spans="1:6" ht="36.75" customHeight="1">
      <c r="B6" s="92"/>
      <c r="C6" s="153" t="s">
        <v>65</v>
      </c>
      <c r="D6" s="154"/>
      <c r="E6" s="154"/>
      <c r="F6" s="155"/>
    </row>
    <row r="7" spans="1:6" ht="33.75" customHeight="1" thickBot="1">
      <c r="A7" s="91" t="s">
        <v>68</v>
      </c>
      <c r="B7" s="108" t="s">
        <v>69</v>
      </c>
      <c r="C7" s="158" t="s">
        <v>66</v>
      </c>
      <c r="D7" s="159"/>
      <c r="E7" s="156" t="s">
        <v>67</v>
      </c>
      <c r="F7" s="157"/>
    </row>
    <row r="8" spans="1:6" ht="17.25" thickBot="1">
      <c r="B8" s="98"/>
      <c r="C8" s="102" t="s">
        <v>111</v>
      </c>
      <c r="D8" s="103" t="s">
        <v>110</v>
      </c>
      <c r="E8" s="99" t="s">
        <v>112</v>
      </c>
      <c r="F8" s="99" t="s">
        <v>110</v>
      </c>
    </row>
    <row r="9" spans="1:6" ht="36.75" customHeight="1">
      <c r="A9" s="84" t="s">
        <v>70</v>
      </c>
      <c r="B9" s="93" t="s">
        <v>71</v>
      </c>
      <c r="C9" s="104" t="s">
        <v>79</v>
      </c>
      <c r="D9" s="105"/>
      <c r="E9" s="100" t="s">
        <v>138</v>
      </c>
      <c r="F9" s="100"/>
    </row>
    <row r="10" spans="1:6" ht="33" customHeight="1">
      <c r="A10" s="85" t="s">
        <v>72</v>
      </c>
      <c r="B10" s="94" t="s">
        <v>73</v>
      </c>
      <c r="C10" s="106"/>
      <c r="D10" s="107"/>
      <c r="E10" s="101" t="s">
        <v>139</v>
      </c>
      <c r="F10" s="101"/>
    </row>
    <row r="11" spans="1:6" ht="33">
      <c r="A11" s="85" t="s">
        <v>72</v>
      </c>
      <c r="B11" s="94" t="s">
        <v>74</v>
      </c>
      <c r="C11" s="106" t="s">
        <v>75</v>
      </c>
      <c r="D11" s="107"/>
      <c r="E11" s="161" t="s">
        <v>76</v>
      </c>
      <c r="F11" s="101"/>
    </row>
    <row r="12" spans="1:6" ht="35.25" customHeight="1">
      <c r="A12" s="85" t="s">
        <v>77</v>
      </c>
      <c r="B12" s="94" t="s">
        <v>78</v>
      </c>
      <c r="C12" s="106" t="s">
        <v>140</v>
      </c>
      <c r="D12" s="107"/>
      <c r="E12" s="162" t="s">
        <v>141</v>
      </c>
      <c r="F12" s="101"/>
    </row>
    <row r="13" spans="1:6" ht="49.5">
      <c r="A13" s="85" t="s">
        <v>80</v>
      </c>
      <c r="B13" s="96" t="s">
        <v>81</v>
      </c>
      <c r="C13" s="106" t="s">
        <v>142</v>
      </c>
      <c r="D13" s="107"/>
      <c r="E13" s="101" t="s">
        <v>143</v>
      </c>
      <c r="F13" s="101"/>
    </row>
    <row r="14" spans="1:6" ht="33">
      <c r="A14" s="85" t="s">
        <v>83</v>
      </c>
      <c r="B14" s="96" t="s">
        <v>82</v>
      </c>
      <c r="C14" s="106" t="s">
        <v>84</v>
      </c>
      <c r="D14" s="107"/>
      <c r="E14" s="101" t="s">
        <v>85</v>
      </c>
      <c r="F14" s="101"/>
    </row>
    <row r="15" spans="1:6" ht="22.5" customHeight="1">
      <c r="A15" s="85" t="s">
        <v>86</v>
      </c>
      <c r="B15" s="94" t="s">
        <v>87</v>
      </c>
      <c r="C15" s="106" t="s">
        <v>88</v>
      </c>
      <c r="D15" s="107"/>
      <c r="E15" s="101"/>
      <c r="F15" s="101"/>
    </row>
    <row r="16" spans="1:6" ht="33">
      <c r="A16" s="85" t="s">
        <v>89</v>
      </c>
      <c r="B16" s="94" t="s">
        <v>90</v>
      </c>
      <c r="C16" s="106" t="s">
        <v>92</v>
      </c>
      <c r="D16" s="107"/>
      <c r="E16" s="101" t="s">
        <v>91</v>
      </c>
      <c r="F16" s="101"/>
    </row>
    <row r="17" spans="1:6" ht="22.5" customHeight="1">
      <c r="A17" s="85" t="s">
        <v>93</v>
      </c>
      <c r="B17" s="94" t="s">
        <v>94</v>
      </c>
      <c r="C17" s="106" t="s">
        <v>88</v>
      </c>
      <c r="D17" s="107"/>
      <c r="E17" s="101"/>
      <c r="F17" s="101"/>
    </row>
    <row r="18" spans="1:6" ht="49.5">
      <c r="A18" s="85" t="s">
        <v>93</v>
      </c>
      <c r="B18" s="96" t="s">
        <v>95</v>
      </c>
      <c r="C18" s="106" t="s">
        <v>96</v>
      </c>
      <c r="D18" s="107"/>
      <c r="E18" s="101" t="s">
        <v>97</v>
      </c>
      <c r="F18" s="101"/>
    </row>
    <row r="19" spans="1:6" ht="33">
      <c r="A19" s="85" t="s">
        <v>93</v>
      </c>
      <c r="B19" s="96" t="s">
        <v>98</v>
      </c>
      <c r="C19" s="106" t="s">
        <v>99</v>
      </c>
      <c r="D19" s="107"/>
      <c r="E19" s="101" t="s">
        <v>100</v>
      </c>
      <c r="F19" s="101"/>
    </row>
    <row r="20" spans="1:6" ht="33">
      <c r="A20" s="85" t="s">
        <v>101</v>
      </c>
      <c r="B20" s="96" t="s">
        <v>102</v>
      </c>
      <c r="C20" s="106" t="s">
        <v>103</v>
      </c>
      <c r="D20" s="107"/>
      <c r="E20" s="101" t="s">
        <v>104</v>
      </c>
      <c r="F20" s="101"/>
    </row>
    <row r="21" spans="1:6" ht="22.5" customHeight="1">
      <c r="A21" s="85" t="s">
        <v>105</v>
      </c>
      <c r="B21" s="94" t="s">
        <v>106</v>
      </c>
      <c r="C21" s="106" t="s">
        <v>88</v>
      </c>
      <c r="D21" s="107"/>
      <c r="E21" s="101"/>
      <c r="F21" s="101"/>
    </row>
    <row r="22" spans="1:6" ht="66.75" thickBot="1">
      <c r="A22" s="86" t="s">
        <v>105</v>
      </c>
      <c r="B22" s="97" t="s">
        <v>107</v>
      </c>
      <c r="C22" s="106" t="s">
        <v>108</v>
      </c>
      <c r="D22" s="107"/>
      <c r="E22" s="101" t="s">
        <v>109</v>
      </c>
      <c r="F22" s="101"/>
    </row>
    <row r="23" spans="1:6">
      <c r="E23" s="36"/>
      <c r="F23" s="36"/>
    </row>
    <row r="24" spans="1:6">
      <c r="A24" s="88" t="s">
        <v>60</v>
      </c>
      <c r="E24" s="36"/>
      <c r="F24" s="36"/>
    </row>
    <row r="25" spans="1:6">
      <c r="A25" s="89" t="s">
        <v>113</v>
      </c>
    </row>
    <row r="26" spans="1:6">
      <c r="C26" s="95"/>
      <c r="D26" s="95"/>
      <c r="E26" s="95"/>
      <c r="F26" s="95"/>
    </row>
    <row r="27" spans="1:6">
      <c r="A27" s="36" t="s">
        <v>137</v>
      </c>
      <c r="C27" s="95"/>
      <c r="D27" s="95"/>
      <c r="E27" s="95"/>
      <c r="F27" s="95"/>
    </row>
    <row r="30" spans="1:6">
      <c r="C30" s="95"/>
      <c r="D30" s="95"/>
      <c r="E30" s="95"/>
    </row>
  </sheetData>
  <mergeCells count="5">
    <mergeCell ref="B1:F1"/>
    <mergeCell ref="C3:F3"/>
    <mergeCell ref="C6:F6"/>
    <mergeCell ref="C7:D7"/>
    <mergeCell ref="E7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3:B4"/>
  <sheetViews>
    <sheetView workbookViewId="0">
      <selection activeCell="B3" sqref="B3:B4"/>
    </sheetView>
  </sheetViews>
  <sheetFormatPr baseColWidth="10" defaultRowHeight="15"/>
  <sheetData>
    <row r="3" spans="2:2">
      <c r="B3" s="123"/>
    </row>
    <row r="4" spans="2:2">
      <c r="B4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1.Disponibilité</vt:lpstr>
      <vt:lpstr>2. Facture</vt:lpstr>
      <vt:lpstr>3. Plan tarifaire Collontrek 13</vt:lpstr>
      <vt:lpstr>4. Conditions structures </vt:lpstr>
      <vt:lpstr>Feuil2</vt:lpstr>
      <vt:lpstr>Feuil3</vt:lpstr>
      <vt:lpstr>'1.Disponibilité'!Zone_d_impression</vt:lpstr>
      <vt:lpstr>'2. Facture'!Zone_d_impression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2012-12-03T20:16:32Z</cp:lastPrinted>
  <dcterms:created xsi:type="dcterms:W3CDTF">2012-10-28T15:41:14Z</dcterms:created>
  <dcterms:modified xsi:type="dcterms:W3CDTF">2012-12-12T18:44:51Z</dcterms:modified>
</cp:coreProperties>
</file>